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КФ\FinR\ДУМА\2025\Февраль\Уточнение\Проект решения\"/>
    </mc:Choice>
  </mc:AlternateContent>
  <bookViews>
    <workbookView xWindow="0" yWindow="0" windowWidth="28357" windowHeight="12196"/>
  </bookViews>
  <sheets>
    <sheet name="2025" sheetId="1" r:id="rId1"/>
  </sheets>
  <definedNames>
    <definedName name="_xlnm.Print_Titles" localSheetId="0">'2025'!$14:$14</definedName>
    <definedName name="_xlnm.Print_Area" localSheetId="0">'2025'!$A$1:$C$148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C30" i="1"/>
  <c r="C118" i="1" l="1"/>
  <c r="C146" i="1"/>
  <c r="C145" i="1" l="1"/>
  <c r="C18" i="1"/>
  <c r="C29" i="1"/>
  <c r="C134" i="1" l="1"/>
  <c r="C125" i="1"/>
  <c r="C142" i="1" l="1"/>
  <c r="C123" i="1" l="1"/>
  <c r="C57" i="1" l="1"/>
  <c r="C61" i="1" l="1"/>
  <c r="C89" i="1" l="1"/>
  <c r="C63" i="1" l="1"/>
  <c r="C135" i="1" l="1"/>
  <c r="C120" i="1"/>
  <c r="C109" i="1"/>
  <c r="C46" i="1" l="1"/>
  <c r="C17" i="1" l="1"/>
  <c r="C116" i="1" l="1"/>
  <c r="C114" i="1"/>
  <c r="C111" i="1"/>
  <c r="C106" i="1"/>
  <c r="C104" i="1"/>
  <c r="C86" i="1"/>
  <c r="C84" i="1"/>
  <c r="C82" i="1"/>
  <c r="C79" i="1"/>
  <c r="C78" i="1" s="1"/>
  <c r="C73" i="1"/>
  <c r="C72" i="1" s="1"/>
  <c r="C69" i="1"/>
  <c r="C60" i="1" s="1"/>
  <c r="C54" i="1"/>
  <c r="C55" i="1"/>
  <c r="C51" i="1"/>
  <c r="C48" i="1"/>
  <c r="C43" i="1"/>
  <c r="C41" i="1"/>
  <c r="C38" i="1"/>
  <c r="C32" i="1"/>
  <c r="C88" i="1" l="1"/>
  <c r="C113" i="1"/>
  <c r="C119" i="1"/>
  <c r="C45" i="1"/>
  <c r="C37" i="1"/>
  <c r="C81" i="1"/>
  <c r="C16" i="1" l="1"/>
  <c r="C59" i="1"/>
  <c r="C15" i="1" l="1"/>
  <c r="C148" i="1" s="1"/>
</calcChain>
</file>

<file path=xl/sharedStrings.xml><?xml version="1.0" encoding="utf-8"?>
<sst xmlns="http://schemas.openxmlformats.org/spreadsheetml/2006/main" count="277" uniqueCount="273">
  <si>
    <t>Приложение 1</t>
  </si>
  <si>
    <t>к решению Думы</t>
  </si>
  <si>
    <t>города Когалыма</t>
  </si>
  <si>
    <t>от_______ №____</t>
  </si>
  <si>
    <t>тыс.руб.</t>
  </si>
  <si>
    <t>Наименование показателя</t>
  </si>
  <si>
    <t>Код дохода по бюджетной классификации</t>
  </si>
  <si>
    <t>Сумма на год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</si>
  <si>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</si>
  <si>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</si>
  <si>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</si>
  <si>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</si>
  <si>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</si>
  <si>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</si>
  <si>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000 1 01 02010 01 0000 110</t>
  </si>
  <si>
    <t>000 1 01 02020 01 0000 110</t>
  </si>
  <si>
    <t>000 1 01 02030 01 0000 110</t>
  </si>
  <si>
    <t>000 1 01 02040 01 0000 110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</si>
  <si>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</si>
  <si>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</si>
  <si>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</si>
  <si>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000 1 03 02231 01 0000 110</t>
  </si>
  <si>
    <t>000 1 03 02241 01 0000 110</t>
  </si>
  <si>
    <t>000 1 03 02251 01 0000 110</t>
  </si>
  <si>
    <t>000 1 03 02261 01 0000 110</t>
  </si>
  <si>
    <t>НАЛОГИ НА СОВОКУПНЫЙ ДОХОД</t>
  </si>
  <si>
    <t>000 1 05 00000 00 0000 000</t>
  </si>
  <si>
    <t>000 1 05 01000 00 0000 110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</si>
  <si>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</si>
  <si>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</si>
  <si>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</si>
  <si>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</si>
  <si>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</si>
  <si>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</si>
  <si>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</si>
  <si>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</si>
  <si>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</si>
  <si>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</si>
  <si>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</si>
  <si>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</si>
  <si>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</si>
  <si>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</si>
  <si>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</si>
  <si>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</si>
  <si>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</si>
  <si>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</si>
  <si>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</si>
  <si>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</si>
  <si>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</si>
  <si>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</si>
  <si>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</si>
  <si>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</si>
  <si>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</si>
  <si>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</si>
  <si>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</si>
  <si>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</si>
  <si>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</si>
  <si>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</si>
  <si>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</si>
  <si>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</si>
  <si>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</si>
  <si>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</si>
  <si>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</si>
  <si>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</si>
  <si>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</si>
  <si>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</si>
  <si>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</si>
  <si>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</si>
  <si>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</si>
  <si>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</si>
  <si>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</si>
  <si>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000 1 11 01040 04 0000 120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</si>
  <si>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</si>
  <si>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</si>
  <si>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</si>
  <si>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</si>
  <si>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</si>
  <si>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</si>
  <si>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</si>
  <si>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000 1 11 05312 04 0000 120</t>
  </si>
  <si>
    <t>000 1 11 09000 00 0000 120</t>
  </si>
  <si>
    <t>000 1 11 09044 04 0000 120</t>
  </si>
  <si>
    <t>000 1 11 09080 04 0000 120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</si>
  <si>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</si>
  <si>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</si>
  <si>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</si>
  <si>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</si>
  <si>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</si>
  <si>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</si>
  <si>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</si>
  <si>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</si>
  <si>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</si>
  <si>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</si>
  <si>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твёрдых коммунальных отходов</t>
  </si>
  <si>
    <t>000 1 12 01042 01 0000 120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</si>
  <si>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</si>
  <si>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</si>
  <si>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</si>
  <si>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</si>
  <si>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</si>
  <si>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</si>
  <si>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</si>
  <si>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</si>
  <si>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</si>
  <si>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</si>
  <si>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</si>
  <si>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</si>
  <si>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000 1 14 02043 04 0000 410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</si>
  <si>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</si>
  <si>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</si>
  <si>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</si>
  <si>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</si>
  <si>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</si>
  <si>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</si>
  <si>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</si>
  <si>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</si>
  <si>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</si>
  <si>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</si>
  <si>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</si>
  <si>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</si>
  <si>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</si>
  <si>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</si>
  <si>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000 1 16 01080 01 0000 140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</si>
  <si>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</si>
  <si>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</si>
  <si>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</si>
  <si>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</si>
  <si>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000 1 16 01150 01 0000 140</t>
  </si>
  <si>
    <t>000 1 16 01170 01 0000 140</t>
  </si>
  <si>
    <t>000 1 16 01180 01 0000 140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</si>
  <si>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</si>
  <si>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</si>
  <si>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</si>
  <si>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</si>
  <si>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</si>
  <si>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</si>
  <si>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</si>
  <si>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</si>
  <si>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000 1 16 07010 04 0000 140</t>
  </si>
  <si>
    <t>000 1 16 07090 04 0000 140</t>
  </si>
  <si>
    <t>000 1 16 10000 00 0000 140</t>
  </si>
  <si>
    <t>Платежи, уплачиваемые в целях возмещения вреда</t>
  </si>
  <si>
    <t>000 1 16 11000 01 0000 140</t>
  </si>
  <si>
    <t>000 1 16 11064 01 0000 140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</si>
  <si>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</si>
  <si>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</si>
  <si>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</si>
  <si>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</si>
  <si>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</si>
  <si>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</si>
  <si>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Инициативные платежи, зачисляемые в бюджеты городских округов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</si>
  <si>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</si>
  <si>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</si>
  <si>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</si>
  <si>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</si>
  <si>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</si>
  <si>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</si>
  <si>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</si>
  <si>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</si>
  <si>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000 2 02 15002 04 0000 150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</si>
  <si>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</si>
  <si>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</si>
  <si>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</si>
  <si>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</si>
  <si>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000 2 02 25497 04 0000 150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</si>
  <si>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</si>
  <si>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</si>
  <si>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</si>
  <si>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</si>
  <si>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</si>
  <si>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</si>
  <si>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</si>
  <si>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</si>
  <si>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</si>
  <si>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</si>
  <si>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</si>
  <si>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</si>
  <si>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</si>
  <si>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000 2 02 35135 04 0000 150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</si>
  <si>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</si>
  <si>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</si>
  <si>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Иные межбюджетные трансферты</t>
  </si>
  <si>
    <t>000 2 02 40000 00 0000 150</t>
  </si>
  <si>
    <t>Прочие межбюджетные трансферты, передаваемые бюджетам городских округов</t>
  </si>
  <si>
    <t>000 2 02 49999 04 0000 150</t>
  </si>
  <si>
    <t xml:space="preserve">ДОХОДЫ БЮДЖЕТА - ВСЕГО </t>
  </si>
  <si>
    <t>Налог на доходы физических лиц</t>
  </si>
  <si>
    <t>000 1 01 02000 01 0000 110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</si>
  <si>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</si>
  <si>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</si>
  <si>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000 2 02 25519 04 0000 150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</si>
  <si>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</si>
  <si>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</si>
  <si>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</si>
  <si>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000 1 16 01330 00 0000 140</t>
  </si>
  <si>
    <t>000 1 17 15000 00 0000 150</t>
  </si>
  <si>
    <t>000 1 17 15020 04 0000 150</t>
  </si>
  <si>
    <t>000 2 02 35176 04 0000 150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</si>
  <si>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</si>
  <si>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</si>
  <si>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</si>
  <si>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</si>
  <si>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</si>
  <si>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000 2 02 25179 04 0000 150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</si>
  <si>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</si>
  <si>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Налог, взимаемый с налогоплательщиков, выбравших в качестве объекта налогообложения доходы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</si>
  <si>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</si>
  <si>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000 1 14 02000 00 0000 000</t>
  </si>
  <si>
    <t>000 1 16 07000 00 0000 140</t>
  </si>
  <si>
    <t>Инициативные платежи</t>
  </si>
  <si>
    <t>000 1 01 02130 01 0000 110</t>
  </si>
  <si>
    <t>000 1 01 02140 01 0000 110</t>
  </si>
  <si>
    <t>Дотации бюджетам городских округов на поддержку мер по обеспечению сбалансированности бюджетов</t>
  </si>
  <si>
    <t xml:space="preserve">Доходы бюджета города Когалыма по видам доходов классификации доходов бюджетов 
 на 2025 год </t>
  </si>
  <si>
    <t>000 1 01 02200 01 0000 110</t>
  </si>
  <si>
    <t>000 1 01 02210 01 0000 110</t>
  </si>
  <si>
    <t>000 1 11 05324 04 0000 120</t>
  </si>
  <si>
    <t>000 1 16 01160 01 0000 140</t>
  </si>
  <si>
    <t>000 2 02 20041 04 0000 150</t>
  </si>
  <si>
    <t>000 2 02 25424 04 0000 150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</si>
  <si>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</si>
  <si>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</si>
  <si>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</si>
  <si>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Налог, взимаемый в связи с применением упрощённой системы налогообложения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</si>
  <si>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</si>
  <si>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</si>
  <si>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казённых)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</si>
  <si>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казённым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</si>
  <si>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причинённого ущерба (убытков)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</si>
  <si>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</si>
  <si>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</si>
  <si>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</si>
  <si>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</si>
  <si>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</si>
  <si>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остановленным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</si>
  <si>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</si>
  <si>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</si>
  <si>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</si>
  <si>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</si>
  <si>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</si>
  <si>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</si>
  <si>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</si>
  <si>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</si>
  <si>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Субсидии бюджетам городских округов на реализацию мероприятий по обеспечению жильем молодых семей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</si>
  <si>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</si>
  <si>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</si>
  <si>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000 2 02 25239 04 0000 150</t>
  </si>
  <si>
    <t>000 2 02 45303 04 0000 150</t>
  </si>
  <si>
    <t>Субсидии бюджетам городских округов на модернизацию инфраструктуры общего образования в отдельных субъектах Российской Федерации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</si>
  <si>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</si>
  <si>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000 2 02 45050 04 0000 150</t>
  </si>
  <si>
    <t>000 2 02 25154 04 0000 150</t>
  </si>
  <si>
    <t>Субсидии бюджетам на реализацию мероприятий по модернизации коммунальной инфраструктуры</t>
  </si>
  <si>
    <t>от 11.12.2024  №488-ГД</t>
  </si>
  <si>
    <t xml:space="preserve"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</si>
  <si>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>000 1 01 02150 01 0000 110</t>
  </si>
  <si>
    <t>000 1 01 02160 01 0000 110</t>
  </si>
  <si>
    <t>000 1 01 02230 01 0000 110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</si>
  <si>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</si>
  <si>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</si>
  <si>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</si>
  <si>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</si>
  <si>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Налог на доходы физических лиц в части суммы налога, относящейся к сумме налоговых баз, указанных в пункте 6.1 статьи 210 Налогового кодекса Российской Федерации, не превышающей 5 миллионов рублей, за налоговые периоды после 1 января 2025 года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</si>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</sst>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"/>
  </numFmts>
  <fonts count="8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i/>
      <sz val="13"/>
      <name val="Times New Roman"/>
      <family val="1"/>
      <charset val="204"/>
    </font>
    <font>
      <sz val="13"/>
      <color theme="9" tint="-0.24997711111789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</cellStyleXfs>
  <cellXfs count="51">
    <xf numFmtId="0" fontId="0" fillId="0" borderId="0" xfId="0"/>
    <xf numFmtId="0" fontId="2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/>
    <xf numFmtId="0" fontId="2" fillId="0" borderId="0" xfId="0" applyFont="1" applyFill="1" applyBorder="1"/>
    <xf numFmtId="165" fontId="2" fillId="0" borderId="0" xfId="0" applyNumberFormat="1" applyFont="1" applyFill="1" applyBorder="1" applyAlignment="1">
      <alignment horizontal="right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2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justify" vertical="center" wrapText="1"/>
    </xf>
    <xf numFmtId="0" fontId="3" fillId="0" borderId="0" xfId="0" applyFont="1" applyFill="1" applyBorder="1"/>
    <xf numFmtId="0" fontId="6" fillId="0" borderId="1" xfId="0" applyFont="1" applyFill="1" applyBorder="1" applyAlignment="1">
      <alignment horizontal="justify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1" xfId="3" applyNumberFormat="1" applyFont="1" applyFill="1" applyBorder="1" applyAlignment="1" applyProtection="1">
      <alignment horizontal="justify" vertical="center" wrapText="1" shrinkToFit="1"/>
      <protection hidden="1"/>
    </xf>
    <xf numFmtId="2" fontId="2" fillId="0" borderId="0" xfId="0" applyNumberFormat="1" applyFont="1" applyFill="1" applyBorder="1"/>
    <xf numFmtId="165" fontId="2" fillId="0" borderId="1" xfId="1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3" fillId="0" borderId="1" xfId="1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/>
    <xf numFmtId="165" fontId="3" fillId="0" borderId="1" xfId="2" applyNumberFormat="1" applyFont="1" applyFill="1" applyBorder="1" applyAlignment="1">
      <alignment horizontal="center" vertical="center" wrapText="1"/>
    </xf>
    <xf numFmtId="3" fontId="2" fillId="0" borderId="1" xfId="2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right" vertical="center" wrapText="1" shrinkToFit="1"/>
    </xf>
    <xf numFmtId="0" fontId="6" fillId="0" borderId="1" xfId="2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wrapText="1"/>
    </xf>
    <xf numFmtId="49" fontId="2" fillId="0" borderId="1" xfId="0" applyNumberFormat="1" applyFont="1" applyFill="1" applyBorder="1" applyAlignment="1">
      <alignment horizontal="justify" vertical="center" wrapText="1" shrinkToFi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 shrinkToFit="1"/>
    </xf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3" fillId="0" borderId="0" xfId="2" applyNumberFormat="1" applyFont="1" applyFill="1" applyBorder="1" applyAlignment="1">
      <alignment horizontal="center" vertical="center" wrapText="1" readingOrder="1"/>
    </xf>
    <xf numFmtId="0" fontId="3" fillId="0" borderId="1" xfId="2" applyNumberFormat="1" applyFont="1" applyFill="1" applyBorder="1" applyAlignment="1">
      <alignment horizontal="left" vertical="center" wrapText="1"/>
    </xf>
    <xf numFmtId="0" fontId="3" fillId="0" borderId="2" xfId="2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3" xfId="2" applyNumberFormat="1" applyFont="1" applyFill="1" applyBorder="1" applyAlignment="1">
      <alignment horizontal="justify" vertical="center" wrapText="1"/>
    </xf>
    <xf numFmtId="0" fontId="2" fillId="0" borderId="4" xfId="2" applyNumberFormat="1" applyFont="1" applyFill="1" applyBorder="1" applyAlignment="1">
      <alignment horizontal="justify" vertical="center" wrapText="1"/>
    </xf>
    <xf numFmtId="0" fontId="2" fillId="0" borderId="3" xfId="2" applyNumberFormat="1" applyFont="1" applyFill="1" applyBorder="1" applyAlignment="1">
      <alignment horizontal="center" vertical="center" wrapText="1"/>
    </xf>
    <xf numFmtId="0" fontId="2" fillId="0" borderId="4" xfId="2" applyNumberFormat="1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horizontal="center" vertical="center" wrapText="1"/>
    </xf>
    <xf numFmtId="165" fontId="2" fillId="0" borderId="4" xfId="1" applyNumberFormat="1" applyFont="1" applyFill="1" applyBorder="1" applyAlignment="1">
      <alignment horizontal="center" vertical="center" wrapText="1"/>
    </xf>
  </cellXfs>
  <cellStyles count="5">
    <cellStyle name="Normal" xfId="2"/>
    <cellStyle name="Обычный" xfId="0" builtinId="0"/>
    <cellStyle name="Обычный 2 4" xfId="4"/>
    <cellStyle name="Обычный 2 5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login.consultant.ru/link/?req=doc&amp;base=LAW&amp;n=463356&amp;dst=10149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8"/>
  <sheetViews>
    <sheetView showGridLines="0" tabSelected="1" topLeftCell="A28" zoomScale="75" zoomScaleNormal="75" zoomScaleSheetLayoutView="100" workbookViewId="0">
      <selection activeCell="C20" sqref="C20"/>
    </sheetView>
  </sheetViews>
  <sheetFormatPr defaultColWidth="8.8984375" defaultRowHeight="16.649999999999999" x14ac:dyDescent="0.35"/>
  <cols>
    <col min="1" max="1" width="62.09765625" style="1" customWidth="1"/>
    <col min="2" max="2" width="31.59765625" style="2" customWidth="1"/>
    <col min="3" max="3" width="20.59765625" style="19" customWidth="1"/>
    <col min="4" max="4" width="10.59765625" style="5" customWidth="1"/>
    <col min="5" max="5" width="18.09765625" style="5" customWidth="1"/>
    <col min="6" max="16384" width="8.8984375" style="5"/>
  </cols>
  <sheetData>
    <row r="1" spans="1:3" x14ac:dyDescent="0.35">
      <c r="C1" s="3" t="s">
        <v>0</v>
      </c>
    </row>
    <row r="2" spans="1:3" x14ac:dyDescent="0.35">
      <c r="C2" s="3" t="s">
        <v>1</v>
      </c>
    </row>
    <row r="3" spans="1:3" x14ac:dyDescent="0.35">
      <c r="C3" s="3" t="s">
        <v>2</v>
      </c>
    </row>
    <row r="4" spans="1:3" x14ac:dyDescent="0.35">
      <c r="C4" s="3" t="s">
        <v>3</v>
      </c>
    </row>
    <row r="5" spans="1:3" x14ac:dyDescent="0.35">
      <c r="C5" s="3"/>
    </row>
    <row r="6" spans="1:3" x14ac:dyDescent="0.35">
      <c r="C6" s="37" t="s">
        <v>0</v>
      </c>
    </row>
    <row r="7" spans="1:3" x14ac:dyDescent="0.35">
      <c r="C7" s="37" t="s">
        <v>1</v>
      </c>
    </row>
    <row r="8" spans="1:3" x14ac:dyDescent="0.35">
      <c r="C8" s="6" t="s">
        <v>2</v>
      </c>
    </row>
    <row r="9" spans="1:3" x14ac:dyDescent="0.35">
      <c r="C9" s="6" t="s">
        <v>253</v>
      </c>
    </row>
    <row r="11" spans="1:3" ht="32.299999999999997" customHeight="1" x14ac:dyDescent="0.35">
      <c r="A11" s="40" t="s">
        <v>213</v>
      </c>
      <c r="B11" s="40"/>
      <c r="C11" s="40"/>
    </row>
    <row r="12" spans="1:3" ht="30.05" customHeight="1" x14ac:dyDescent="0.35">
      <c r="C12" s="6" t="s">
        <v>4</v>
      </c>
    </row>
    <row r="13" spans="1:3" ht="32.15" x14ac:dyDescent="0.35">
      <c r="A13" s="7" t="s">
        <v>5</v>
      </c>
      <c r="B13" s="8" t="s">
        <v>6</v>
      </c>
      <c r="C13" s="27" t="s">
        <v>7</v>
      </c>
    </row>
    <row r="14" spans="1:3" s="2" customFormat="1" x14ac:dyDescent="0.35">
      <c r="A14" s="9" t="s">
        <v>8</v>
      </c>
      <c r="B14" s="10">
        <v>2</v>
      </c>
      <c r="C14" s="28">
        <v>3</v>
      </c>
    </row>
    <row r="15" spans="1:3" s="12" customFormat="1" ht="16.100000000000001" x14ac:dyDescent="0.3">
      <c r="A15" s="11" t="s">
        <v>9</v>
      </c>
      <c r="B15" s="8" t="s">
        <v>10</v>
      </c>
      <c r="C15" s="25">
        <f>C16+C59</f>
        <v>3197078.1000000006</v>
      </c>
    </row>
    <row r="16" spans="1:3" s="12" customFormat="1" ht="16.100000000000001" x14ac:dyDescent="0.3">
      <c r="A16" s="41" t="s">
        <v>11</v>
      </c>
      <c r="B16" s="42"/>
      <c r="C16" s="25">
        <f>C17+C32+C37+C45+C54</f>
        <v>2936886.4000000004</v>
      </c>
    </row>
    <row r="17" spans="1:3" s="12" customFormat="1" x14ac:dyDescent="0.3">
      <c r="A17" s="13" t="s">
        <v>12</v>
      </c>
      <c r="B17" s="14" t="s">
        <v>13</v>
      </c>
      <c r="C17" s="23">
        <f>C18</f>
        <v>2513372.2000000002</v>
      </c>
    </row>
    <row r="18" spans="1:3" s="12" customFormat="1" ht="23.3" customHeight="1" x14ac:dyDescent="0.3">
      <c r="A18" s="17" t="s">
        <v>186</v>
      </c>
      <c r="B18" s="18" t="s">
        <v>187</v>
      </c>
      <c r="C18" s="24">
        <f>SUM(C19:C31)</f>
        <v>2513372.2000000002</v>
      </c>
    </row>
    <row r="19" spans="1:3" s="39" customFormat="1" ht="283.60000000000002" customHeight="1" x14ac:dyDescent="0.35">
      <c r="A19" s="15" t="s">
        <v>263</v>
      </c>
      <c r="B19" s="10" t="s">
        <v>14</v>
      </c>
      <c r="C19" s="23">
        <f>2018118.2-40000-500000</f>
        <v>1478118.2</v>
      </c>
    </row>
    <row r="20" spans="1:3" ht="215.45" customHeight="1" x14ac:dyDescent="0.35">
      <c r="A20" s="15" t="s">
        <v>264</v>
      </c>
      <c r="B20" s="10" t="s">
        <v>15</v>
      </c>
      <c r="C20" s="23">
        <v>3747.8</v>
      </c>
    </row>
    <row r="21" spans="1:3" ht="185" customHeight="1" x14ac:dyDescent="0.35">
      <c r="A21" s="15" t="s">
        <v>231</v>
      </c>
      <c r="B21" s="10" t="s">
        <v>16</v>
      </c>
      <c r="C21" s="23">
        <v>4023.2</v>
      </c>
    </row>
    <row r="22" spans="1:3" ht="106.9" customHeight="1" x14ac:dyDescent="0.35">
      <c r="A22" s="15" t="s">
        <v>265</v>
      </c>
      <c r="B22" s="10" t="s">
        <v>17</v>
      </c>
      <c r="C22" s="23">
        <v>23634.1</v>
      </c>
    </row>
    <row r="23" spans="1:3" ht="409.3" customHeight="1" x14ac:dyDescent="0.35">
      <c r="A23" s="45" t="s">
        <v>266</v>
      </c>
      <c r="B23" s="47" t="s">
        <v>18</v>
      </c>
      <c r="C23" s="49">
        <v>120324.6</v>
      </c>
    </row>
    <row r="24" spans="1:3" ht="176.3" customHeight="1" x14ac:dyDescent="0.35">
      <c r="A24" s="46"/>
      <c r="B24" s="48"/>
      <c r="C24" s="50"/>
    </row>
    <row r="25" spans="1:3" ht="142.35" customHeight="1" x14ac:dyDescent="0.35">
      <c r="A25" s="15" t="s">
        <v>267</v>
      </c>
      <c r="B25" s="10" t="s">
        <v>210</v>
      </c>
      <c r="C25" s="23">
        <v>18549.5</v>
      </c>
    </row>
    <row r="26" spans="1:3" ht="139.6" customHeight="1" x14ac:dyDescent="0.35">
      <c r="A26" s="15" t="s">
        <v>268</v>
      </c>
      <c r="B26" s="10" t="s">
        <v>211</v>
      </c>
      <c r="C26" s="23">
        <v>286670.3</v>
      </c>
    </row>
    <row r="27" spans="1:3" ht="383.85" customHeight="1" x14ac:dyDescent="0.35">
      <c r="A27" s="15" t="s">
        <v>269</v>
      </c>
      <c r="B27" s="10" t="s">
        <v>255</v>
      </c>
      <c r="C27" s="23">
        <v>7000</v>
      </c>
    </row>
    <row r="28" spans="1:3" ht="381.6" customHeight="1" x14ac:dyDescent="0.35">
      <c r="A28" s="15" t="s">
        <v>270</v>
      </c>
      <c r="B28" s="10" t="s">
        <v>256</v>
      </c>
      <c r="C28" s="23">
        <v>400</v>
      </c>
    </row>
    <row r="29" spans="1:3" ht="96.95" customHeight="1" x14ac:dyDescent="0.35">
      <c r="A29" s="15" t="s">
        <v>262</v>
      </c>
      <c r="B29" s="10" t="s">
        <v>214</v>
      </c>
      <c r="C29" s="23">
        <f>14104-900</f>
        <v>13204</v>
      </c>
    </row>
    <row r="30" spans="1:3" ht="75.349999999999994" customHeight="1" x14ac:dyDescent="0.35">
      <c r="A30" s="15" t="s">
        <v>271</v>
      </c>
      <c r="B30" s="10" t="s">
        <v>215</v>
      </c>
      <c r="C30" s="23">
        <f>24200.5+33000+500000</f>
        <v>557200.5</v>
      </c>
    </row>
    <row r="31" spans="1:3" ht="93.6" customHeight="1" x14ac:dyDescent="0.35">
      <c r="A31" s="15" t="s">
        <v>272</v>
      </c>
      <c r="B31" s="10" t="s">
        <v>257</v>
      </c>
      <c r="C31" s="23">
        <v>500</v>
      </c>
    </row>
    <row r="32" spans="1:3" ht="55.55" customHeight="1" x14ac:dyDescent="0.35">
      <c r="A32" s="13" t="s">
        <v>19</v>
      </c>
      <c r="B32" s="14" t="s">
        <v>20</v>
      </c>
      <c r="C32" s="23">
        <f>C33+C34+C35+C36</f>
        <v>22785</v>
      </c>
    </row>
    <row r="33" spans="1:3" ht="150.65" customHeight="1" x14ac:dyDescent="0.35">
      <c r="A33" s="15" t="s">
        <v>232</v>
      </c>
      <c r="B33" s="10" t="s">
        <v>21</v>
      </c>
      <c r="C33" s="23">
        <v>11839</v>
      </c>
    </row>
    <row r="34" spans="1:3" ht="168.8" customHeight="1" x14ac:dyDescent="0.35">
      <c r="A34" s="15" t="s">
        <v>233</v>
      </c>
      <c r="B34" s="10" t="s">
        <v>22</v>
      </c>
      <c r="C34" s="23">
        <v>56</v>
      </c>
    </row>
    <row r="35" spans="1:3" s="4" customFormat="1" ht="152.9" customHeight="1" x14ac:dyDescent="0.35">
      <c r="A35" s="15" t="s">
        <v>234</v>
      </c>
      <c r="B35" s="10" t="s">
        <v>23</v>
      </c>
      <c r="C35" s="23">
        <v>12276</v>
      </c>
    </row>
    <row r="36" spans="1:3" s="4" customFormat="1" ht="153" customHeight="1" x14ac:dyDescent="0.35">
      <c r="A36" s="21" t="s">
        <v>235</v>
      </c>
      <c r="B36" s="10" t="s">
        <v>24</v>
      </c>
      <c r="C36" s="23">
        <v>-1386</v>
      </c>
    </row>
    <row r="37" spans="1:3" s="4" customFormat="1" x14ac:dyDescent="0.35">
      <c r="A37" s="13" t="s">
        <v>25</v>
      </c>
      <c r="B37" s="14" t="s">
        <v>26</v>
      </c>
      <c r="C37" s="23">
        <f>C38+C41+C43</f>
        <v>272056.5</v>
      </c>
    </row>
    <row r="38" spans="1:3" s="4" customFormat="1" ht="33.799999999999997" customHeight="1" x14ac:dyDescent="0.35">
      <c r="A38" s="17" t="s">
        <v>223</v>
      </c>
      <c r="B38" s="20" t="s">
        <v>27</v>
      </c>
      <c r="C38" s="24">
        <f>C39+C40</f>
        <v>251572.9</v>
      </c>
    </row>
    <row r="39" spans="1:3" s="4" customFormat="1" ht="48.75" customHeight="1" x14ac:dyDescent="0.35">
      <c r="A39" s="15" t="s">
        <v>205</v>
      </c>
      <c r="B39" s="10" t="s">
        <v>28</v>
      </c>
      <c r="C39" s="23">
        <v>176768.8</v>
      </c>
    </row>
    <row r="40" spans="1:3" s="4" customFormat="1" ht="97.5" customHeight="1" x14ac:dyDescent="0.35">
      <c r="A40" s="15" t="s">
        <v>29</v>
      </c>
      <c r="B40" s="10" t="s">
        <v>30</v>
      </c>
      <c r="C40" s="23">
        <v>74804.100000000006</v>
      </c>
    </row>
    <row r="41" spans="1:3" s="4" customFormat="1" x14ac:dyDescent="0.35">
      <c r="A41" s="32" t="s">
        <v>31</v>
      </c>
      <c r="B41" s="18" t="s">
        <v>32</v>
      </c>
      <c r="C41" s="24">
        <f>C42</f>
        <v>148.6</v>
      </c>
    </row>
    <row r="42" spans="1:3" s="4" customFormat="1" x14ac:dyDescent="0.35">
      <c r="A42" s="15" t="s">
        <v>31</v>
      </c>
      <c r="B42" s="10" t="s">
        <v>33</v>
      </c>
      <c r="C42" s="23">
        <v>148.6</v>
      </c>
    </row>
    <row r="43" spans="1:3" s="4" customFormat="1" ht="43.5" customHeight="1" x14ac:dyDescent="0.35">
      <c r="A43" s="32" t="s">
        <v>34</v>
      </c>
      <c r="B43" s="18" t="s">
        <v>35</v>
      </c>
      <c r="C43" s="24">
        <f>C44</f>
        <v>20335</v>
      </c>
    </row>
    <row r="44" spans="1:3" s="4" customFormat="1" ht="48.75" customHeight="1" x14ac:dyDescent="0.35">
      <c r="A44" s="15" t="s">
        <v>36</v>
      </c>
      <c r="B44" s="10" t="s">
        <v>37</v>
      </c>
      <c r="C44" s="23">
        <v>20335</v>
      </c>
    </row>
    <row r="45" spans="1:3" s="4" customFormat="1" x14ac:dyDescent="0.35">
      <c r="A45" s="13" t="s">
        <v>38</v>
      </c>
      <c r="B45" s="14" t="s">
        <v>39</v>
      </c>
      <c r="C45" s="23">
        <f>C47+C51+C48</f>
        <v>118107.7</v>
      </c>
    </row>
    <row r="46" spans="1:3" s="4" customFormat="1" x14ac:dyDescent="0.35">
      <c r="A46" s="32" t="s">
        <v>40</v>
      </c>
      <c r="B46" s="18" t="s">
        <v>41</v>
      </c>
      <c r="C46" s="24">
        <f>C47</f>
        <v>45576</v>
      </c>
    </row>
    <row r="47" spans="1:3" s="4" customFormat="1" ht="70.5" customHeight="1" x14ac:dyDescent="0.35">
      <c r="A47" s="15" t="s">
        <v>42</v>
      </c>
      <c r="B47" s="10" t="s">
        <v>43</v>
      </c>
      <c r="C47" s="23">
        <v>45576</v>
      </c>
    </row>
    <row r="48" spans="1:3" s="4" customFormat="1" x14ac:dyDescent="0.35">
      <c r="A48" s="32" t="s">
        <v>44</v>
      </c>
      <c r="B48" s="18" t="s">
        <v>45</v>
      </c>
      <c r="C48" s="24">
        <f>C49+C50</f>
        <v>34498.699999999997</v>
      </c>
    </row>
    <row r="49" spans="1:4" s="4" customFormat="1" x14ac:dyDescent="0.35">
      <c r="A49" s="15" t="s">
        <v>46</v>
      </c>
      <c r="B49" s="10" t="s">
        <v>47</v>
      </c>
      <c r="C49" s="23">
        <v>18169.5</v>
      </c>
    </row>
    <row r="50" spans="1:4" s="4" customFormat="1" x14ac:dyDescent="0.35">
      <c r="A50" s="15" t="s">
        <v>48</v>
      </c>
      <c r="B50" s="10" t="s">
        <v>49</v>
      </c>
      <c r="C50" s="23">
        <v>16329.2</v>
      </c>
    </row>
    <row r="51" spans="1:4" x14ac:dyDescent="0.35">
      <c r="A51" s="17" t="s">
        <v>50</v>
      </c>
      <c r="B51" s="20" t="s">
        <v>51</v>
      </c>
      <c r="C51" s="24">
        <f>C52+C53</f>
        <v>38033</v>
      </c>
    </row>
    <row r="52" spans="1:4" ht="49.3" customHeight="1" x14ac:dyDescent="0.35">
      <c r="A52" s="15" t="s">
        <v>52</v>
      </c>
      <c r="B52" s="10" t="s">
        <v>53</v>
      </c>
      <c r="C52" s="23">
        <v>27440</v>
      </c>
    </row>
    <row r="53" spans="1:4" ht="58.75" customHeight="1" x14ac:dyDescent="0.35">
      <c r="A53" s="15" t="s">
        <v>54</v>
      </c>
      <c r="B53" s="10" t="s">
        <v>55</v>
      </c>
      <c r="C53" s="23">
        <v>10593</v>
      </c>
    </row>
    <row r="54" spans="1:4" x14ac:dyDescent="0.35">
      <c r="A54" s="13" t="s">
        <v>56</v>
      </c>
      <c r="B54" s="14" t="s">
        <v>57</v>
      </c>
      <c r="C54" s="23">
        <f>C56+C57</f>
        <v>10565</v>
      </c>
    </row>
    <row r="55" spans="1:4" ht="33.25" x14ac:dyDescent="0.35">
      <c r="A55" s="17" t="s">
        <v>58</v>
      </c>
      <c r="B55" s="18" t="s">
        <v>59</v>
      </c>
      <c r="C55" s="24">
        <f>C56</f>
        <v>10560</v>
      </c>
    </row>
    <row r="56" spans="1:4" ht="63.15" customHeight="1" x14ac:dyDescent="0.35">
      <c r="A56" s="15" t="s">
        <v>60</v>
      </c>
      <c r="B56" s="10" t="s">
        <v>61</v>
      </c>
      <c r="C56" s="23">
        <v>10560</v>
      </c>
    </row>
    <row r="57" spans="1:4" ht="58.75" customHeight="1" x14ac:dyDescent="0.35">
      <c r="A57" s="17" t="s">
        <v>62</v>
      </c>
      <c r="B57" s="20" t="s">
        <v>63</v>
      </c>
      <c r="C57" s="24">
        <f>C58</f>
        <v>5</v>
      </c>
    </row>
    <row r="58" spans="1:4" ht="39.75" customHeight="1" x14ac:dyDescent="0.35">
      <c r="A58" s="15" t="s">
        <v>64</v>
      </c>
      <c r="B58" s="10" t="s">
        <v>65</v>
      </c>
      <c r="C58" s="23">
        <v>5</v>
      </c>
    </row>
    <row r="59" spans="1:4" s="16" customFormat="1" ht="19.55" customHeight="1" x14ac:dyDescent="0.3">
      <c r="A59" s="41" t="s">
        <v>66</v>
      </c>
      <c r="B59" s="42"/>
      <c r="C59" s="25">
        <f>C60+C72+C78+C81+C88+C113</f>
        <v>260191.7</v>
      </c>
      <c r="D59" s="26"/>
    </row>
    <row r="60" spans="1:4" s="16" customFormat="1" ht="49.85" x14ac:dyDescent="0.3">
      <c r="A60" s="13" t="s">
        <v>67</v>
      </c>
      <c r="B60" s="14" t="s">
        <v>68</v>
      </c>
      <c r="C60" s="23">
        <f>C63+C69+C61</f>
        <v>175491.40000000002</v>
      </c>
    </row>
    <row r="61" spans="1:4" s="16" customFormat="1" ht="110.25" customHeight="1" x14ac:dyDescent="0.3">
      <c r="A61" s="17" t="s">
        <v>69</v>
      </c>
      <c r="B61" s="20" t="s">
        <v>70</v>
      </c>
      <c r="C61" s="24">
        <f>C62</f>
        <v>493</v>
      </c>
    </row>
    <row r="62" spans="1:4" s="16" customFormat="1" ht="67.75" customHeight="1" x14ac:dyDescent="0.35">
      <c r="A62" s="33" t="s">
        <v>198</v>
      </c>
      <c r="B62" s="14" t="s">
        <v>71</v>
      </c>
      <c r="C62" s="23">
        <v>493</v>
      </c>
    </row>
    <row r="63" spans="1:4" ht="116.9" customHeight="1" x14ac:dyDescent="0.35">
      <c r="A63" s="17" t="s">
        <v>224</v>
      </c>
      <c r="B63" s="20" t="s">
        <v>72</v>
      </c>
      <c r="C63" s="24">
        <f>C64+C65+C66+C67+C68</f>
        <v>160352.80000000002</v>
      </c>
    </row>
    <row r="64" spans="1:4" ht="112.75" customHeight="1" x14ac:dyDescent="0.35">
      <c r="A64" s="15" t="s">
        <v>73</v>
      </c>
      <c r="B64" s="10" t="s">
        <v>74</v>
      </c>
      <c r="C64" s="23">
        <v>105433.3</v>
      </c>
    </row>
    <row r="65" spans="1:3" ht="106.5" customHeight="1" x14ac:dyDescent="0.35">
      <c r="A65" s="15" t="s">
        <v>75</v>
      </c>
      <c r="B65" s="10" t="s">
        <v>76</v>
      </c>
      <c r="C65" s="23">
        <v>38877.9</v>
      </c>
    </row>
    <row r="66" spans="1:3" s="4" customFormat="1" ht="60.8" customHeight="1" x14ac:dyDescent="0.35">
      <c r="A66" s="15" t="s">
        <v>77</v>
      </c>
      <c r="B66" s="10" t="s">
        <v>78</v>
      </c>
      <c r="C66" s="23">
        <v>16022.5</v>
      </c>
    </row>
    <row r="67" spans="1:3" s="4" customFormat="1" ht="162.44999999999999" customHeight="1" x14ac:dyDescent="0.35">
      <c r="A67" s="15" t="s">
        <v>236</v>
      </c>
      <c r="B67" s="10" t="s">
        <v>79</v>
      </c>
      <c r="C67" s="23">
        <v>19</v>
      </c>
    </row>
    <row r="68" spans="1:3" s="4" customFormat="1" ht="138.6" customHeight="1" x14ac:dyDescent="0.35">
      <c r="A68" s="15" t="s">
        <v>237</v>
      </c>
      <c r="B68" s="10" t="s">
        <v>216</v>
      </c>
      <c r="C68" s="23">
        <v>0.1</v>
      </c>
    </row>
    <row r="69" spans="1:3" s="4" customFormat="1" ht="105.8" customHeight="1" x14ac:dyDescent="0.35">
      <c r="A69" s="32" t="s">
        <v>225</v>
      </c>
      <c r="B69" s="18" t="s">
        <v>80</v>
      </c>
      <c r="C69" s="24">
        <f>C70+C71</f>
        <v>14645.6</v>
      </c>
    </row>
    <row r="70" spans="1:3" s="4" customFormat="1" ht="114.8" customHeight="1" x14ac:dyDescent="0.35">
      <c r="A70" s="15" t="s">
        <v>238</v>
      </c>
      <c r="B70" s="10" t="s">
        <v>81</v>
      </c>
      <c r="C70" s="23">
        <v>14380.2</v>
      </c>
    </row>
    <row r="71" spans="1:3" s="4" customFormat="1" ht="144.69999999999999" customHeight="1" x14ac:dyDescent="0.35">
      <c r="A71" s="15" t="s">
        <v>199</v>
      </c>
      <c r="B71" s="10" t="s">
        <v>82</v>
      </c>
      <c r="C71" s="23">
        <v>265.39999999999998</v>
      </c>
    </row>
    <row r="72" spans="1:3" s="4" customFormat="1" ht="33.25" x14ac:dyDescent="0.35">
      <c r="A72" s="13" t="s">
        <v>83</v>
      </c>
      <c r="B72" s="14" t="s">
        <v>84</v>
      </c>
      <c r="C72" s="23">
        <f>C73</f>
        <v>1009.0999999999999</v>
      </c>
    </row>
    <row r="73" spans="1:3" s="4" customFormat="1" x14ac:dyDescent="0.35">
      <c r="A73" s="17" t="s">
        <v>85</v>
      </c>
      <c r="B73" s="18" t="s">
        <v>86</v>
      </c>
      <c r="C73" s="24">
        <f>C74+C75+C76+C77</f>
        <v>1009.0999999999999</v>
      </c>
    </row>
    <row r="74" spans="1:3" s="4" customFormat="1" ht="33.25" x14ac:dyDescent="0.35">
      <c r="A74" s="15" t="s">
        <v>87</v>
      </c>
      <c r="B74" s="10" t="s">
        <v>88</v>
      </c>
      <c r="C74" s="23">
        <v>147.6</v>
      </c>
    </row>
    <row r="75" spans="1:3" s="4" customFormat="1" ht="36" customHeight="1" x14ac:dyDescent="0.35">
      <c r="A75" s="15" t="s">
        <v>89</v>
      </c>
      <c r="B75" s="10" t="s">
        <v>90</v>
      </c>
      <c r="C75" s="23">
        <v>9.1999999999999993</v>
      </c>
    </row>
    <row r="76" spans="1:3" s="4" customFormat="1" ht="22.85" customHeight="1" x14ac:dyDescent="0.35">
      <c r="A76" s="15" t="s">
        <v>91</v>
      </c>
      <c r="B76" s="10" t="s">
        <v>92</v>
      </c>
      <c r="C76" s="23">
        <v>352.4</v>
      </c>
    </row>
    <row r="77" spans="1:3" s="4" customFormat="1" ht="27.55" customHeight="1" x14ac:dyDescent="0.35">
      <c r="A77" s="15" t="s">
        <v>93</v>
      </c>
      <c r="B77" s="10" t="s">
        <v>94</v>
      </c>
      <c r="C77" s="23">
        <v>499.9</v>
      </c>
    </row>
    <row r="78" spans="1:3" s="4" customFormat="1" ht="36.700000000000003" customHeight="1" x14ac:dyDescent="0.35">
      <c r="A78" s="13" t="s">
        <v>95</v>
      </c>
      <c r="B78" s="14" t="s">
        <v>96</v>
      </c>
      <c r="C78" s="23">
        <f>C79</f>
        <v>2280.6</v>
      </c>
    </row>
    <row r="79" spans="1:3" s="4" customFormat="1" ht="19.55" customHeight="1" x14ac:dyDescent="0.35">
      <c r="A79" s="17" t="s">
        <v>97</v>
      </c>
      <c r="B79" s="18" t="s">
        <v>98</v>
      </c>
      <c r="C79" s="24">
        <f>C80</f>
        <v>2280.6</v>
      </c>
    </row>
    <row r="80" spans="1:3" s="4" customFormat="1" ht="33.799999999999997" customHeight="1" x14ac:dyDescent="0.35">
      <c r="A80" s="15" t="s">
        <v>99</v>
      </c>
      <c r="B80" s="10" t="s">
        <v>100</v>
      </c>
      <c r="C80" s="23">
        <v>2280.6</v>
      </c>
    </row>
    <row r="81" spans="1:4" s="4" customFormat="1" ht="35.450000000000003" customHeight="1" x14ac:dyDescent="0.35">
      <c r="A81" s="13" t="s">
        <v>101</v>
      </c>
      <c r="B81" s="14" t="s">
        <v>102</v>
      </c>
      <c r="C81" s="23">
        <f>C82+C84+C86</f>
        <v>65772.800000000003</v>
      </c>
    </row>
    <row r="82" spans="1:4" s="4" customFormat="1" x14ac:dyDescent="0.35">
      <c r="A82" s="32" t="s">
        <v>103</v>
      </c>
      <c r="B82" s="18" t="s">
        <v>104</v>
      </c>
      <c r="C82" s="24">
        <f>C83</f>
        <v>44746</v>
      </c>
    </row>
    <row r="83" spans="1:4" s="4" customFormat="1" ht="39.049999999999997" customHeight="1" x14ac:dyDescent="0.35">
      <c r="A83" s="15" t="s">
        <v>105</v>
      </c>
      <c r="B83" s="10" t="s">
        <v>106</v>
      </c>
      <c r="C83" s="23">
        <v>44746</v>
      </c>
    </row>
    <row r="84" spans="1:4" s="4" customFormat="1" ht="104.95" customHeight="1" x14ac:dyDescent="0.35">
      <c r="A84" s="32" t="s">
        <v>226</v>
      </c>
      <c r="B84" s="18" t="s">
        <v>207</v>
      </c>
      <c r="C84" s="24">
        <f>C85</f>
        <v>3792.8</v>
      </c>
    </row>
    <row r="85" spans="1:4" s="4" customFormat="1" ht="120.05" customHeight="1" x14ac:dyDescent="0.35">
      <c r="A85" s="15" t="s">
        <v>239</v>
      </c>
      <c r="B85" s="10" t="s">
        <v>107</v>
      </c>
      <c r="C85" s="23">
        <v>3792.8</v>
      </c>
    </row>
    <row r="86" spans="1:4" s="4" customFormat="1" ht="55" customHeight="1" x14ac:dyDescent="0.35">
      <c r="A86" s="32" t="s">
        <v>108</v>
      </c>
      <c r="B86" s="18" t="s">
        <v>109</v>
      </c>
      <c r="C86" s="24">
        <f>C87</f>
        <v>17234</v>
      </c>
    </row>
    <row r="87" spans="1:4" s="4" customFormat="1" ht="69.8" customHeight="1" x14ac:dyDescent="0.35">
      <c r="A87" s="15" t="s">
        <v>110</v>
      </c>
      <c r="B87" s="10" t="s">
        <v>111</v>
      </c>
      <c r="C87" s="23">
        <v>17234</v>
      </c>
    </row>
    <row r="88" spans="1:4" s="4" customFormat="1" ht="24.8" customHeight="1" x14ac:dyDescent="0.35">
      <c r="A88" s="13" t="s">
        <v>112</v>
      </c>
      <c r="B88" s="14" t="s">
        <v>113</v>
      </c>
      <c r="C88" s="23">
        <f>C89+C104+C106+C109+C111</f>
        <v>12709.300000000001</v>
      </c>
    </row>
    <row r="89" spans="1:4" s="4" customFormat="1" ht="57.75" customHeight="1" x14ac:dyDescent="0.35">
      <c r="A89" s="17" t="s">
        <v>114</v>
      </c>
      <c r="B89" s="18" t="s">
        <v>115</v>
      </c>
      <c r="C89" s="24">
        <f>C90+C91+C92+C93+C94+C95+C96+C97+C99+C100+C101+C102+C103+C98</f>
        <v>4335.9000000000005</v>
      </c>
    </row>
    <row r="90" spans="1:4" s="4" customFormat="1" ht="84.05" customHeight="1" x14ac:dyDescent="0.35">
      <c r="A90" s="13" t="s">
        <v>116</v>
      </c>
      <c r="B90" s="10" t="s">
        <v>117</v>
      </c>
      <c r="C90" s="23">
        <v>80.7</v>
      </c>
      <c r="D90" s="22"/>
    </row>
    <row r="91" spans="1:4" s="4" customFormat="1" ht="122.95" customHeight="1" x14ac:dyDescent="0.35">
      <c r="A91" s="13" t="s">
        <v>118</v>
      </c>
      <c r="B91" s="10" t="s">
        <v>119</v>
      </c>
      <c r="C91" s="23">
        <v>383.3</v>
      </c>
    </row>
    <row r="92" spans="1:4" s="4" customFormat="1" ht="82" customHeight="1" x14ac:dyDescent="0.35">
      <c r="A92" s="13" t="s">
        <v>120</v>
      </c>
      <c r="B92" s="10" t="s">
        <v>121</v>
      </c>
      <c r="C92" s="23">
        <v>45.4</v>
      </c>
    </row>
    <row r="93" spans="1:4" s="4" customFormat="1" ht="104.3" customHeight="1" x14ac:dyDescent="0.35">
      <c r="A93" s="13" t="s">
        <v>240</v>
      </c>
      <c r="B93" s="10" t="s">
        <v>122</v>
      </c>
      <c r="C93" s="23">
        <v>99</v>
      </c>
    </row>
    <row r="94" spans="1:4" s="4" customFormat="1" ht="95.3" customHeight="1" x14ac:dyDescent="0.35">
      <c r="A94" s="13" t="s">
        <v>123</v>
      </c>
      <c r="B94" s="10" t="s">
        <v>124</v>
      </c>
      <c r="C94" s="23">
        <v>70.7</v>
      </c>
    </row>
    <row r="95" spans="1:4" s="4" customFormat="1" ht="98.45" customHeight="1" x14ac:dyDescent="0.35">
      <c r="A95" s="13" t="s">
        <v>192</v>
      </c>
      <c r="B95" s="10" t="s">
        <v>191</v>
      </c>
      <c r="C95" s="23">
        <v>3.3</v>
      </c>
    </row>
    <row r="96" spans="1:4" s="4" customFormat="1" ht="116.45" customHeight="1" x14ac:dyDescent="0.35">
      <c r="A96" s="13" t="s">
        <v>125</v>
      </c>
      <c r="B96" s="10" t="s">
        <v>126</v>
      </c>
      <c r="C96" s="23">
        <v>902.2</v>
      </c>
    </row>
    <row r="97" spans="1:3" s="4" customFormat="1" ht="152.9" customHeight="1" x14ac:dyDescent="0.35">
      <c r="A97" s="13" t="s">
        <v>229</v>
      </c>
      <c r="B97" s="10" t="s">
        <v>127</v>
      </c>
      <c r="C97" s="23">
        <v>121.2</v>
      </c>
    </row>
    <row r="98" spans="1:3" s="4" customFormat="1" ht="106.9" customHeight="1" x14ac:dyDescent="0.35">
      <c r="A98" s="13" t="s">
        <v>221</v>
      </c>
      <c r="B98" s="10" t="s">
        <v>217</v>
      </c>
      <c r="C98" s="23">
        <v>0.3</v>
      </c>
    </row>
    <row r="99" spans="1:3" s="4" customFormat="1" ht="90.45" customHeight="1" x14ac:dyDescent="0.35">
      <c r="A99" s="13" t="s">
        <v>200</v>
      </c>
      <c r="B99" s="10" t="s">
        <v>128</v>
      </c>
      <c r="C99" s="23">
        <v>10.5</v>
      </c>
    </row>
    <row r="100" spans="1:3" s="4" customFormat="1" ht="149.15" customHeight="1" x14ac:dyDescent="0.35">
      <c r="A100" s="13" t="s">
        <v>206</v>
      </c>
      <c r="B100" s="10" t="s">
        <v>129</v>
      </c>
      <c r="C100" s="23">
        <v>10.7</v>
      </c>
    </row>
    <row r="101" spans="1:3" s="4" customFormat="1" ht="97.5" customHeight="1" x14ac:dyDescent="0.35">
      <c r="A101" s="13" t="s">
        <v>130</v>
      </c>
      <c r="B101" s="10" t="s">
        <v>131</v>
      </c>
      <c r="C101" s="23">
        <v>323.7</v>
      </c>
    </row>
    <row r="102" spans="1:3" s="4" customFormat="1" ht="99.15" customHeight="1" x14ac:dyDescent="0.35">
      <c r="A102" s="13" t="s">
        <v>132</v>
      </c>
      <c r="B102" s="10" t="s">
        <v>133</v>
      </c>
      <c r="C102" s="23">
        <v>2146.9</v>
      </c>
    </row>
    <row r="103" spans="1:3" s="4" customFormat="1" ht="177.8" customHeight="1" x14ac:dyDescent="0.35">
      <c r="A103" s="34" t="s">
        <v>193</v>
      </c>
      <c r="B103" s="29" t="s">
        <v>194</v>
      </c>
      <c r="C103" s="23">
        <v>138</v>
      </c>
    </row>
    <row r="104" spans="1:3" s="4" customFormat="1" ht="63.7" customHeight="1" x14ac:dyDescent="0.35">
      <c r="A104" s="17" t="s">
        <v>134</v>
      </c>
      <c r="B104" s="18" t="s">
        <v>135</v>
      </c>
      <c r="C104" s="24">
        <f>C105</f>
        <v>365.5</v>
      </c>
    </row>
    <row r="105" spans="1:3" s="4" customFormat="1" ht="88.5" customHeight="1" x14ac:dyDescent="0.35">
      <c r="A105" s="13" t="s">
        <v>136</v>
      </c>
      <c r="B105" s="10" t="s">
        <v>137</v>
      </c>
      <c r="C105" s="23">
        <v>365.5</v>
      </c>
    </row>
    <row r="106" spans="1:3" s="4" customFormat="1" ht="160.75" customHeight="1" x14ac:dyDescent="0.35">
      <c r="A106" s="32" t="s">
        <v>227</v>
      </c>
      <c r="B106" s="18" t="s">
        <v>208</v>
      </c>
      <c r="C106" s="24">
        <f>C107+C108</f>
        <v>1160.9000000000001</v>
      </c>
    </row>
    <row r="107" spans="1:3" s="4" customFormat="1" ht="105.8" customHeight="1" x14ac:dyDescent="0.35">
      <c r="A107" s="15" t="s">
        <v>241</v>
      </c>
      <c r="B107" s="10" t="s">
        <v>138</v>
      </c>
      <c r="C107" s="23">
        <v>764.3</v>
      </c>
    </row>
    <row r="108" spans="1:3" s="4" customFormat="1" ht="106.5" customHeight="1" x14ac:dyDescent="0.35">
      <c r="A108" s="15" t="s">
        <v>242</v>
      </c>
      <c r="B108" s="10" t="s">
        <v>139</v>
      </c>
      <c r="C108" s="23">
        <v>396.6</v>
      </c>
    </row>
    <row r="109" spans="1:3" s="4" customFormat="1" ht="41.95" customHeight="1" x14ac:dyDescent="0.35">
      <c r="A109" s="32" t="s">
        <v>228</v>
      </c>
      <c r="B109" s="18" t="s">
        <v>140</v>
      </c>
      <c r="C109" s="24">
        <f>C110</f>
        <v>150.30000000000001</v>
      </c>
    </row>
    <row r="110" spans="1:3" s="4" customFormat="1" ht="55.4" customHeight="1" x14ac:dyDescent="0.35">
      <c r="A110" s="15" t="s">
        <v>201</v>
      </c>
      <c r="B110" s="10" t="s">
        <v>202</v>
      </c>
      <c r="C110" s="23">
        <v>150.30000000000001</v>
      </c>
    </row>
    <row r="111" spans="1:3" s="4" customFormat="1" ht="30.75" customHeight="1" x14ac:dyDescent="0.35">
      <c r="A111" s="32" t="s">
        <v>141</v>
      </c>
      <c r="B111" s="18" t="s">
        <v>142</v>
      </c>
      <c r="C111" s="24">
        <f>C112</f>
        <v>6696.7</v>
      </c>
    </row>
    <row r="112" spans="1:3" s="4" customFormat="1" ht="63.15" customHeight="1" x14ac:dyDescent="0.35">
      <c r="A112" s="15" t="s">
        <v>230</v>
      </c>
      <c r="B112" s="10" t="s">
        <v>143</v>
      </c>
      <c r="C112" s="23">
        <v>6696.7</v>
      </c>
    </row>
    <row r="113" spans="1:3" s="4" customFormat="1" x14ac:dyDescent="0.35">
      <c r="A113" s="13" t="s">
        <v>144</v>
      </c>
      <c r="B113" s="14" t="s">
        <v>145</v>
      </c>
      <c r="C113" s="23">
        <f>C114+C116</f>
        <v>2928.5</v>
      </c>
    </row>
    <row r="114" spans="1:3" x14ac:dyDescent="0.35">
      <c r="A114" s="32" t="s">
        <v>146</v>
      </c>
      <c r="B114" s="18" t="s">
        <v>147</v>
      </c>
      <c r="C114" s="24">
        <f>C115</f>
        <v>1322.3</v>
      </c>
    </row>
    <row r="115" spans="1:3" ht="36.700000000000003" customHeight="1" x14ac:dyDescent="0.35">
      <c r="A115" s="15" t="s">
        <v>148</v>
      </c>
      <c r="B115" s="10" t="s">
        <v>149</v>
      </c>
      <c r="C115" s="23">
        <v>1322.3</v>
      </c>
    </row>
    <row r="116" spans="1:3" ht="25.5" customHeight="1" x14ac:dyDescent="0.35">
      <c r="A116" s="32" t="s">
        <v>209</v>
      </c>
      <c r="B116" s="18" t="s">
        <v>195</v>
      </c>
      <c r="C116" s="24">
        <f>C117</f>
        <v>1606.2</v>
      </c>
    </row>
    <row r="117" spans="1:3" ht="36.700000000000003" customHeight="1" x14ac:dyDescent="0.35">
      <c r="A117" s="15" t="s">
        <v>150</v>
      </c>
      <c r="B117" s="10" t="s">
        <v>196</v>
      </c>
      <c r="C117" s="23">
        <v>1606.2</v>
      </c>
    </row>
    <row r="118" spans="1:3" s="16" customFormat="1" ht="19.55" customHeight="1" x14ac:dyDescent="0.3">
      <c r="A118" s="35" t="s">
        <v>151</v>
      </c>
      <c r="B118" s="30" t="s">
        <v>152</v>
      </c>
      <c r="C118" s="25">
        <f>C119+C146</f>
        <v>5638043.0999999996</v>
      </c>
    </row>
    <row r="119" spans="1:3" ht="49.85" x14ac:dyDescent="0.35">
      <c r="A119" s="13" t="s">
        <v>153</v>
      </c>
      <c r="B119" s="14" t="s">
        <v>154</v>
      </c>
      <c r="C119" s="23">
        <f>C123+C135+C142+C120</f>
        <v>5638081.5</v>
      </c>
    </row>
    <row r="120" spans="1:3" ht="46.55" customHeight="1" x14ac:dyDescent="0.35">
      <c r="A120" s="17" t="s">
        <v>155</v>
      </c>
      <c r="B120" s="20" t="s">
        <v>156</v>
      </c>
      <c r="C120" s="24">
        <f>C121+C122</f>
        <v>407053.1</v>
      </c>
    </row>
    <row r="121" spans="1:3" ht="56.1" customHeight="1" x14ac:dyDescent="0.35">
      <c r="A121" s="15" t="s">
        <v>157</v>
      </c>
      <c r="B121" s="10" t="s">
        <v>158</v>
      </c>
      <c r="C121" s="23">
        <v>110232</v>
      </c>
    </row>
    <row r="122" spans="1:3" ht="44.45" customHeight="1" x14ac:dyDescent="0.35">
      <c r="A122" s="15" t="s">
        <v>212</v>
      </c>
      <c r="B122" s="10" t="s">
        <v>159</v>
      </c>
      <c r="C122" s="23">
        <v>296821.09999999998</v>
      </c>
    </row>
    <row r="123" spans="1:3" ht="51.8" customHeight="1" x14ac:dyDescent="0.35">
      <c r="A123" s="17" t="s">
        <v>160</v>
      </c>
      <c r="B123" s="18" t="s">
        <v>161</v>
      </c>
      <c r="C123" s="24">
        <f>SUM(C124:C134)</f>
        <v>2484197.2999999998</v>
      </c>
    </row>
    <row r="124" spans="1:3" ht="96.4" customHeight="1" x14ac:dyDescent="0.35">
      <c r="A124" s="13" t="s">
        <v>222</v>
      </c>
      <c r="B124" s="10" t="s">
        <v>218</v>
      </c>
      <c r="C124" s="23">
        <v>26873.4</v>
      </c>
    </row>
    <row r="125" spans="1:3" ht="60.8" customHeight="1" x14ac:dyDescent="0.35">
      <c r="A125" s="13" t="s">
        <v>189</v>
      </c>
      <c r="B125" s="10" t="s">
        <v>188</v>
      </c>
      <c r="C125" s="23">
        <f>686439.2+1260859.4</f>
        <v>1947298.5999999999</v>
      </c>
    </row>
    <row r="126" spans="1:3" ht="49.3" customHeight="1" x14ac:dyDescent="0.35">
      <c r="A126" s="13" t="s">
        <v>252</v>
      </c>
      <c r="B126" s="10" t="s">
        <v>251</v>
      </c>
      <c r="C126" s="23">
        <v>29493.5</v>
      </c>
    </row>
    <row r="127" spans="1:3" ht="83.1" x14ac:dyDescent="0.35">
      <c r="A127" s="13" t="s">
        <v>204</v>
      </c>
      <c r="B127" s="10" t="s">
        <v>203</v>
      </c>
      <c r="C127" s="31">
        <v>1170.3</v>
      </c>
    </row>
    <row r="128" spans="1:3" ht="60.95" customHeight="1" x14ac:dyDescent="0.35">
      <c r="A128" s="13" t="s">
        <v>248</v>
      </c>
      <c r="B128" s="10" t="s">
        <v>246</v>
      </c>
      <c r="C128" s="31">
        <v>25190.5</v>
      </c>
    </row>
    <row r="129" spans="1:3" ht="95.15" customHeight="1" x14ac:dyDescent="0.35">
      <c r="A129" s="15" t="s">
        <v>162</v>
      </c>
      <c r="B129" s="10" t="s">
        <v>163</v>
      </c>
      <c r="C129" s="23">
        <v>55362</v>
      </c>
    </row>
    <row r="130" spans="1:3" ht="111.05" customHeight="1" x14ac:dyDescent="0.35">
      <c r="A130" s="15" t="s">
        <v>220</v>
      </c>
      <c r="B130" s="10" t="s">
        <v>219</v>
      </c>
      <c r="C130" s="23">
        <v>97657.2</v>
      </c>
    </row>
    <row r="131" spans="1:3" ht="59.3" customHeight="1" x14ac:dyDescent="0.35">
      <c r="A131" s="15" t="s">
        <v>243</v>
      </c>
      <c r="B131" s="10" t="s">
        <v>164</v>
      </c>
      <c r="C131" s="23">
        <v>8522.7999999999993</v>
      </c>
    </row>
    <row r="132" spans="1:3" ht="43.2" customHeight="1" x14ac:dyDescent="0.35">
      <c r="A132" s="15" t="s">
        <v>165</v>
      </c>
      <c r="B132" s="10" t="s">
        <v>190</v>
      </c>
      <c r="C132" s="23">
        <v>17238.599999999999</v>
      </c>
    </row>
    <row r="133" spans="1:3" ht="43.5" customHeight="1" x14ac:dyDescent="0.35">
      <c r="A133" s="15" t="s">
        <v>166</v>
      </c>
      <c r="B133" s="10" t="s">
        <v>167</v>
      </c>
      <c r="C133" s="23">
        <v>18195.8</v>
      </c>
    </row>
    <row r="134" spans="1:3" x14ac:dyDescent="0.35">
      <c r="A134" s="15" t="s">
        <v>168</v>
      </c>
      <c r="B134" s="10" t="s">
        <v>169</v>
      </c>
      <c r="C134" s="23">
        <f>1518054-1260859.4</f>
        <v>257194.60000000009</v>
      </c>
    </row>
    <row r="135" spans="1:3" ht="33.25" x14ac:dyDescent="0.35">
      <c r="A135" s="17" t="s">
        <v>170</v>
      </c>
      <c r="B135" s="20" t="s">
        <v>171</v>
      </c>
      <c r="C135" s="24">
        <f>C136+C137+C138+C139+C141+C140</f>
        <v>2629114.6</v>
      </c>
    </row>
    <row r="136" spans="1:3" ht="59.3" customHeight="1" x14ac:dyDescent="0.35">
      <c r="A136" s="15" t="s">
        <v>172</v>
      </c>
      <c r="B136" s="10" t="s">
        <v>173</v>
      </c>
      <c r="C136" s="23">
        <v>2578437.9</v>
      </c>
    </row>
    <row r="137" spans="1:3" ht="108.7" customHeight="1" x14ac:dyDescent="0.35">
      <c r="A137" s="15" t="s">
        <v>174</v>
      </c>
      <c r="B137" s="10" t="s">
        <v>175</v>
      </c>
      <c r="C137" s="23">
        <v>37413</v>
      </c>
    </row>
    <row r="138" spans="1:3" ht="95.3" customHeight="1" x14ac:dyDescent="0.35">
      <c r="A138" s="36" t="s">
        <v>176</v>
      </c>
      <c r="B138" s="10" t="s">
        <v>177</v>
      </c>
      <c r="C138" s="23">
        <v>4.5999999999999996</v>
      </c>
    </row>
    <row r="139" spans="1:3" ht="90" customHeight="1" x14ac:dyDescent="0.35">
      <c r="A139" s="15" t="s">
        <v>244</v>
      </c>
      <c r="B139" s="10" t="s">
        <v>178</v>
      </c>
      <c r="C139" s="23">
        <v>2200</v>
      </c>
    </row>
    <row r="140" spans="1:3" ht="109.7" customHeight="1" x14ac:dyDescent="0.35">
      <c r="A140" s="15" t="s">
        <v>245</v>
      </c>
      <c r="B140" s="10" t="s">
        <v>197</v>
      </c>
      <c r="C140" s="23">
        <v>2200</v>
      </c>
    </row>
    <row r="141" spans="1:3" ht="55.55" customHeight="1" x14ac:dyDescent="0.35">
      <c r="A141" s="15" t="s">
        <v>179</v>
      </c>
      <c r="B141" s="10" t="s">
        <v>180</v>
      </c>
      <c r="C141" s="23">
        <v>8859.1</v>
      </c>
    </row>
    <row r="142" spans="1:3" s="16" customFormat="1" x14ac:dyDescent="0.3">
      <c r="A142" s="17" t="s">
        <v>181</v>
      </c>
      <c r="B142" s="20" t="s">
        <v>182</v>
      </c>
      <c r="C142" s="24">
        <f>C144+C145+C143</f>
        <v>117716.5</v>
      </c>
    </row>
    <row r="143" spans="1:3" s="16" customFormat="1" ht="197.9" customHeight="1" x14ac:dyDescent="0.3">
      <c r="A143" s="13" t="s">
        <v>254</v>
      </c>
      <c r="B143" s="10" t="s">
        <v>250</v>
      </c>
      <c r="C143" s="23">
        <v>1093.7</v>
      </c>
    </row>
    <row r="144" spans="1:3" s="16" customFormat="1" ht="162.44999999999999" customHeight="1" x14ac:dyDescent="0.3">
      <c r="A144" s="13" t="s">
        <v>249</v>
      </c>
      <c r="B144" s="10" t="s">
        <v>247</v>
      </c>
      <c r="C144" s="23">
        <v>107805.6</v>
      </c>
    </row>
    <row r="145" spans="1:3" ht="41.3" customHeight="1" x14ac:dyDescent="0.35">
      <c r="A145" s="15" t="s">
        <v>183</v>
      </c>
      <c r="B145" s="10" t="s">
        <v>184</v>
      </c>
      <c r="C145" s="23">
        <f>8697.2+120</f>
        <v>8817.2000000000007</v>
      </c>
    </row>
    <row r="146" spans="1:3" ht="77" customHeight="1" x14ac:dyDescent="0.35">
      <c r="A146" s="15" t="s">
        <v>258</v>
      </c>
      <c r="B146" s="38" t="s">
        <v>259</v>
      </c>
      <c r="C146" s="23">
        <f>C147</f>
        <v>-38.4</v>
      </c>
    </row>
    <row r="147" spans="1:3" ht="75.900000000000006" customHeight="1" x14ac:dyDescent="0.35">
      <c r="A147" s="15" t="s">
        <v>260</v>
      </c>
      <c r="B147" s="38" t="s">
        <v>261</v>
      </c>
      <c r="C147" s="23">
        <v>-38.4</v>
      </c>
    </row>
    <row r="148" spans="1:3" s="16" customFormat="1" ht="16.100000000000001" x14ac:dyDescent="0.3">
      <c r="A148" s="43" t="s">
        <v>185</v>
      </c>
      <c r="B148" s="44"/>
      <c r="C148" s="25">
        <f>C15+C118</f>
        <v>8835121.1999999993</v>
      </c>
    </row>
  </sheetData>
  <mergeCells count="7">
    <mergeCell ref="A11:C11"/>
    <mergeCell ref="A16:B16"/>
    <mergeCell ref="A59:B59"/>
    <mergeCell ref="A148:B148"/>
    <mergeCell ref="A23:A24"/>
    <mergeCell ref="B23:B24"/>
    <mergeCell ref="C23:C24"/>
  </mergeCells>
  <hyperlinks>
    <hyperlink ref="A21" r:id="rId1" display="https://login.consultant.ru/link/?req=doc&amp;base=LAW&amp;n=463356&amp;dst=101491"/>
  </hyperlinks>
  <printOptions horizontalCentered="1"/>
  <pageMargins left="0.19685039370078741" right="0.19685039370078741" top="0.59055118110236227" bottom="0.19685039370078741" header="0.39370078740157483" footer="0.39370078740157483"/>
  <pageSetup paperSize="9" scale="60" firstPageNumber="15" fitToHeight="6" orientation="portrait" useFirstPageNumber="1" r:id="rId2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Феденко Елена Васильевна</cp:lastModifiedBy>
  <cp:lastPrinted>2025-02-09T06:19:22Z</cp:lastPrinted>
  <dcterms:created xsi:type="dcterms:W3CDTF">2021-10-23T07:51:41Z</dcterms:created>
  <dcterms:modified xsi:type="dcterms:W3CDTF">2025-02-09T08:53:48Z</dcterms:modified>
</cp:coreProperties>
</file>